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MFI\Data Provided to AMFI\AMC Investments_7th CD_Quarterly\2025\June 2025\"/>
    </mc:Choice>
  </mc:AlternateContent>
  <xr:revisionPtr revIDLastSave="0" documentId="13_ncr:1_{658CFECB-9F05-4AE4-B8FB-A93F1860747F}" xr6:coauthVersionLast="36" xr6:coauthVersionMax="36" xr10:uidLastSave="{00000000-0000-0000-0000-000000000000}"/>
  <bookViews>
    <workbookView xWindow="0" yWindow="0" windowWidth="23040" windowHeight="7908" xr2:uid="{00000000-000D-0000-FFFF-FFFF00000000}"/>
  </bookViews>
  <sheets>
    <sheet name="InvestmentInSchemes" sheetId="1" r:id="rId1"/>
  </sheets>
  <calcPr calcId="191029"/>
</workbook>
</file>

<file path=xl/calcChain.xml><?xml version="1.0" encoding="utf-8"?>
<calcChain xmlns="http://schemas.openxmlformats.org/spreadsheetml/2006/main">
  <c r="C16" i="1" l="1"/>
  <c r="C36" i="1"/>
  <c r="C35" i="1" l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<sst xmlns="http://schemas.openxmlformats.org/spreadsheetml/2006/main" count="38" uniqueCount="38">
  <si>
    <t>Name of Scheme</t>
  </si>
  <si>
    <t>Valuation date (DD-MMM-YYYY)</t>
  </si>
  <si>
    <t>Market Value of Investment (INR Cr)</t>
  </si>
  <si>
    <t>Mirae Asset Equity Savings Fund</t>
  </si>
  <si>
    <t>Mirae Asset Aggressive Hybrid Fund</t>
  </si>
  <si>
    <t>Mirae Asset Liquid Fund</t>
  </si>
  <si>
    <t>Mirae Asset Dynamic Bond Fund</t>
  </si>
  <si>
    <t>Mirae Asset Large and Midcap Fund</t>
  </si>
  <si>
    <t>Mirae Asset Focused Fund</t>
  </si>
  <si>
    <t>Mirae Asset Great Consumer Fund</t>
  </si>
  <si>
    <t>Mirae Asset Midcap Fund</t>
  </si>
  <si>
    <t>Mirae Asset Low Duration Fund</t>
  </si>
  <si>
    <t>Mirae Asset Short Duration Fund</t>
  </si>
  <si>
    <t>Mirae Asset ELSS Tax Saver Fund</t>
  </si>
  <si>
    <t>Mirae Asset Arbitrage Fund</t>
  </si>
  <si>
    <t>Mirae Asset Banking and PSU Debt Fund</t>
  </si>
  <si>
    <t>Mirae Asset Ultra Short Duration Fund</t>
  </si>
  <si>
    <t>Mirae Asset Banking and Financial Services Fund</t>
  </si>
  <si>
    <t>Mirae Asset Overnight Fund</t>
  </si>
  <si>
    <t>Mirae Asset NYSE FANG + ETF Fund of Fund</t>
  </si>
  <si>
    <t>Mirae Asset Hang Seng Tech ETF Fund of Fund</t>
  </si>
  <si>
    <t>Mirae Asset Nifty India Manufacturing ETF Fund of Fund</t>
  </si>
  <si>
    <t>Mirae Asset Flexi Cap Fund</t>
  </si>
  <si>
    <t>Mirae Asset Multicap Fund</t>
  </si>
  <si>
    <t>Mirae Asset Multi Asset Allocation Fund</t>
  </si>
  <si>
    <t>Mirae Asset Long Duration Fund</t>
  </si>
  <si>
    <t>Mirae Asset Small Cap Fund</t>
  </si>
  <si>
    <t>Mirae Asset Nifty SDL Jun 2027 Index Fund</t>
  </si>
  <si>
    <t>Mirae Asset Global X Artificial Intelligence &amp; Technology ETF Fund of Fund</t>
  </si>
  <si>
    <t>Mirae Asset Global Electric &amp; Autonomous Vehicles ETFs Fund of Fund</t>
  </si>
  <si>
    <t xml:space="preserve">Mirae Asset Large Cap Fund </t>
  </si>
  <si>
    <t>Mirae Asset Healthcare Fund</t>
  </si>
  <si>
    <t xml:space="preserve">Mirae Asset Corporate Bond Fund </t>
  </si>
  <si>
    <t xml:space="preserve">Mirae Asset Money Market Fund </t>
  </si>
  <si>
    <t xml:space="preserve">Mirae Asset Diversified Equity Allocator Passive Fund of Fund </t>
  </si>
  <si>
    <t>Mirae Asset ESG Sector Leaders Fund of Fund</t>
  </si>
  <si>
    <t xml:space="preserve">Mirae Asset S&amp;P 500 Top 50 Fund of Fund </t>
  </si>
  <si>
    <t xml:space="preserve">Mirae Asset Balanced Advantage Fund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</si>
</sst>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dd/mmm/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b/>
      <sz val="11"/>
      <name val="Calibri"/>
    </font>
    <font>
      <sz val="10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0" fontId="20" fillId="0" borderId="0"/>
  </cellStyleXfs>
  <cellXfs count="11">
    <xf numFmtId="0" fontId="0" fillId="0" borderId="0" xfId="0"/>
    <xf numFmtId="0" fontId="18" fillId="0" borderId="0" xfId="0" applyFont="1" applyAlignment="1">
      <alignment vertical="top" wrapText="1"/>
    </xf>
    <xf numFmtId="43" fontId="18" fillId="0" borderId="0" xfId="0" applyNumberFormat="1" applyFont="1" applyAlignment="1">
      <alignment vertical="top" wrapText="1"/>
    </xf>
    <xf numFmtId="164" fontId="18" fillId="0" borderId="0" xfId="42" applyFont="1" applyAlignment="1">
      <alignment vertical="top" wrapText="1"/>
    </xf>
    <xf numFmtId="164" fontId="18" fillId="0" borderId="0" xfId="0" applyNumberFormat="1" applyFont="1" applyAlignment="1">
      <alignment vertical="top" wrapText="1"/>
    </xf>
    <xf numFmtId="0" fontId="18" fillId="0" borderId="0" xfId="0" applyFont="1" applyFill="1" applyAlignment="1">
      <alignment vertical="top" wrapText="1"/>
    </xf>
    <xf numFmtId="165" fontId="21" fillId="0" borderId="10" xfId="0" applyNumberFormat="1" applyFont="1" applyBorder="1" applyAlignment="1">
      <alignment horizontal="left" vertical="top"/>
    </xf>
    <xf numFmtId="164" fontId="21" fillId="0" borderId="10" xfId="42" applyFont="1" applyFill="1" applyBorder="1" applyAlignment="1">
      <alignment horizontal="left" vertical="top"/>
    </xf>
    <xf numFmtId="0" fontId="19" fillId="33" borderId="10" xfId="0" applyFont="1" applyFill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8F87453E-B659-4D83-B092-88C79264D603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10" zoomScale="85" zoomScaleNormal="85" workbookViewId="0">
      <selection activeCell="A24" sqref="A24"/>
    </sheetView>
  </sheetViews>
  <sheetFormatPr defaultColWidth="9.21875" defaultRowHeight="14.4"/>
  <cols>
    <col min="1" max="1" width="65.5546875" style="1" bestFit="1" customWidth="1"/>
    <col min="2" max="3" width="19" style="1" bestFit="1" customWidth="1"/>
    <col min="4" max="4" width="9.21875" style="1"/>
    <col min="5" max="5" width="15.77734375" style="1" bestFit="1" customWidth="1"/>
    <col min="6" max="6" width="12.21875" style="1" bestFit="1" customWidth="1"/>
    <col min="7" max="16384" width="9.21875" style="1"/>
  </cols>
  <sheetData>
    <row r="1" spans="1:4" ht="38.4" customHeight="1">
      <c r="A1" s="8" t="s">
        <v>0</v>
      </c>
      <c r="B1" s="8" t="s">
        <v>1</v>
      </c>
      <c r="C1" s="8" t="s">
        <v>2</v>
      </c>
    </row>
    <row r="2" spans="1:4">
      <c r="A2" s="9" t="s">
        <v>5</v>
      </c>
      <c r="B2" s="6">
        <v>45838</v>
      </c>
      <c r="C2" s="7">
        <f>(81629405/10000000)</f>
        <v>8.1629404999999995</v>
      </c>
      <c r="D2" s="2"/>
    </row>
    <row r="3" spans="1:4">
      <c r="A3" s="9" t="s">
        <v>6</v>
      </c>
      <c r="B3" s="6">
        <v>45838</v>
      </c>
      <c r="C3" s="7">
        <f>(8854250/10000000)</f>
        <v>0.88542500000000002</v>
      </c>
      <c r="D3" s="2"/>
    </row>
    <row r="4" spans="1:4">
      <c r="A4" s="9" t="s">
        <v>7</v>
      </c>
      <c r="B4" s="6">
        <v>45838</v>
      </c>
      <c r="C4" s="7">
        <f>(531838283/10000000)</f>
        <v>53.183828300000002</v>
      </c>
      <c r="D4" s="2"/>
    </row>
    <row r="5" spans="1:4">
      <c r="A5" s="9" t="s">
        <v>3</v>
      </c>
      <c r="B5" s="6">
        <v>45838</v>
      </c>
      <c r="C5" s="7">
        <f>(13032339/10000000)</f>
        <v>1.3032338999999999</v>
      </c>
      <c r="D5" s="2"/>
    </row>
    <row r="6" spans="1:4">
      <c r="A6" s="9" t="s">
        <v>8</v>
      </c>
      <c r="B6" s="6">
        <v>45838</v>
      </c>
      <c r="C6" s="7">
        <f>(172948262/10000000)</f>
        <v>17.294826199999999</v>
      </c>
      <c r="D6" s="2"/>
    </row>
    <row r="7" spans="1:4">
      <c r="A7" s="9" t="s">
        <v>9</v>
      </c>
      <c r="B7" s="6">
        <v>45838</v>
      </c>
      <c r="C7" s="7">
        <f>(56745871/10000000)</f>
        <v>5.6745871000000001</v>
      </c>
      <c r="D7" s="2"/>
    </row>
    <row r="8" spans="1:4">
      <c r="A8" s="9" t="s">
        <v>31</v>
      </c>
      <c r="B8" s="6">
        <v>45838</v>
      </c>
      <c r="C8" s="7">
        <f>(51878707/10000000)</f>
        <v>5.1878707000000004</v>
      </c>
      <c r="D8" s="2"/>
    </row>
    <row r="9" spans="1:4">
      <c r="A9" s="9" t="s">
        <v>4</v>
      </c>
      <c r="B9" s="6">
        <v>45838</v>
      </c>
      <c r="C9" s="7">
        <f>(147428139/10000000)</f>
        <v>14.7428139</v>
      </c>
      <c r="D9" s="2"/>
    </row>
    <row r="10" spans="1:4">
      <c r="A10" s="9" t="s">
        <v>30</v>
      </c>
      <c r="B10" s="6">
        <v>45838</v>
      </c>
      <c r="C10" s="7">
        <f>(699589007/10000000)</f>
        <v>69.958900700000001</v>
      </c>
      <c r="D10" s="2"/>
    </row>
    <row r="11" spans="1:4">
      <c r="A11" s="9" t="s">
        <v>10</v>
      </c>
      <c r="B11" s="6">
        <v>45838</v>
      </c>
      <c r="C11" s="7">
        <f>(228490799/10000000)</f>
        <v>22.8490799</v>
      </c>
      <c r="D11" s="2"/>
    </row>
    <row r="12" spans="1:4">
      <c r="A12" s="9" t="s">
        <v>11</v>
      </c>
      <c r="B12" s="6">
        <v>45838</v>
      </c>
      <c r="C12" s="7">
        <f>(9695987/10000000)</f>
        <v>0.96959870000000004</v>
      </c>
      <c r="D12" s="2"/>
    </row>
    <row r="13" spans="1:4">
      <c r="A13" s="9" t="s">
        <v>12</v>
      </c>
      <c r="B13" s="6">
        <v>45838</v>
      </c>
      <c r="C13" s="7">
        <f>(8372450/10000000)</f>
        <v>0.83724500000000002</v>
      </c>
      <c r="D13" s="2"/>
    </row>
    <row r="14" spans="1:4">
      <c r="A14" s="9" t="s">
        <v>13</v>
      </c>
      <c r="B14" s="6">
        <v>45838</v>
      </c>
      <c r="C14" s="7">
        <f>(351068423/10000000)</f>
        <v>35.106842299999997</v>
      </c>
      <c r="D14" s="2"/>
    </row>
    <row r="15" spans="1:4">
      <c r="A15" s="9" t="s">
        <v>14</v>
      </c>
      <c r="B15" s="6">
        <v>45838</v>
      </c>
      <c r="C15" s="7">
        <f>(9031750/10000000)</f>
        <v>0.90317499999999995</v>
      </c>
      <c r="D15" s="2"/>
    </row>
    <row r="16" spans="1:4">
      <c r="A16" s="9" t="s">
        <v>27</v>
      </c>
      <c r="B16" s="6">
        <v>45838</v>
      </c>
      <c r="C16" s="7">
        <f>(6188741/10000000)</f>
        <v>0.61887409999999998</v>
      </c>
      <c r="D16" s="2"/>
    </row>
    <row r="17" spans="1:6">
      <c r="A17" s="9" t="s">
        <v>15</v>
      </c>
      <c r="B17" s="6">
        <v>45838</v>
      </c>
      <c r="C17" s="7">
        <f>(6643868/10000000)</f>
        <v>0.66438680000000006</v>
      </c>
      <c r="D17" s="2"/>
      <c r="E17" s="3"/>
      <c r="F17" s="4"/>
    </row>
    <row r="18" spans="1:6">
      <c r="A18" s="9" t="s">
        <v>16</v>
      </c>
      <c r="B18" s="6">
        <v>45838</v>
      </c>
      <c r="C18" s="7">
        <f>(11268330/10000000)</f>
        <v>1.126833</v>
      </c>
      <c r="D18" s="2"/>
    </row>
    <row r="19" spans="1:6">
      <c r="A19" s="9" t="s">
        <v>17</v>
      </c>
      <c r="B19" s="6">
        <v>45838</v>
      </c>
      <c r="C19" s="7">
        <f>(27503450/10000000)</f>
        <v>2.7503449999999998</v>
      </c>
      <c r="D19" s="2"/>
      <c r="F19" s="4"/>
    </row>
    <row r="20" spans="1:6">
      <c r="A20" s="9" t="s">
        <v>32</v>
      </c>
      <c r="B20" s="6">
        <v>45838</v>
      </c>
      <c r="C20" s="7">
        <f>(6522824/10000000)</f>
        <v>0.65228240000000004</v>
      </c>
      <c r="D20" s="2"/>
      <c r="F20" s="4"/>
    </row>
    <row r="21" spans="1:6">
      <c r="A21" s="9" t="s">
        <v>33</v>
      </c>
      <c r="B21" s="6">
        <v>45838</v>
      </c>
      <c r="C21" s="7">
        <f>(11582132/10000000)</f>
        <v>1.1582132000000001</v>
      </c>
      <c r="D21" s="2"/>
    </row>
    <row r="22" spans="1:6">
      <c r="A22" s="9" t="s">
        <v>18</v>
      </c>
      <c r="B22" s="6">
        <v>45838</v>
      </c>
      <c r="C22" s="7">
        <f>(6639585/10000000)</f>
        <v>0.66395850000000001</v>
      </c>
      <c r="D22" s="2"/>
    </row>
    <row r="23" spans="1:6">
      <c r="A23" s="9" t="s">
        <v>34</v>
      </c>
      <c r="B23" s="6">
        <v>45838</v>
      </c>
      <c r="C23" s="7">
        <f>(12732363/10000000)</f>
        <v>1.2732363</v>
      </c>
      <c r="D23" s="2"/>
    </row>
    <row r="24" spans="1:6">
      <c r="A24" s="9" t="s">
        <v>35</v>
      </c>
      <c r="B24" s="6">
        <v>45838</v>
      </c>
      <c r="C24" s="7">
        <f>(9597520/10000000)</f>
        <v>0.95975200000000005</v>
      </c>
      <c r="D24" s="2"/>
    </row>
    <row r="25" spans="1:6">
      <c r="A25" s="9" t="s">
        <v>19</v>
      </c>
      <c r="B25" s="6">
        <v>45838</v>
      </c>
      <c r="C25" s="7">
        <f>(14975251/10000000)</f>
        <v>1.4975251000000001</v>
      </c>
      <c r="D25" s="2"/>
    </row>
    <row r="26" spans="1:6">
      <c r="A26" s="9" t="s">
        <v>36</v>
      </c>
      <c r="B26" s="6">
        <v>45838</v>
      </c>
      <c r="C26" s="7">
        <f>(9849508/10000000)</f>
        <v>0.98495080000000002</v>
      </c>
      <c r="D26" s="2"/>
    </row>
    <row r="27" spans="1:6">
      <c r="A27" s="9" t="s">
        <v>20</v>
      </c>
      <c r="B27" s="6">
        <v>45838</v>
      </c>
      <c r="C27" s="7">
        <f>(5714214/10000000)</f>
        <v>0.57142139999999997</v>
      </c>
      <c r="D27" s="2"/>
    </row>
    <row r="28" spans="1:6">
      <c r="A28" s="9" t="s">
        <v>21</v>
      </c>
      <c r="B28" s="6">
        <v>45838</v>
      </c>
      <c r="C28" s="7">
        <f>(9235038/10000000)</f>
        <v>0.92350379999999999</v>
      </c>
      <c r="D28" s="2"/>
    </row>
    <row r="29" spans="1:6">
      <c r="A29" s="9" t="s">
        <v>28</v>
      </c>
      <c r="B29" s="6">
        <v>45838</v>
      </c>
      <c r="C29" s="7">
        <f>(11412942/10000000)</f>
        <v>1.1412941999999999</v>
      </c>
      <c r="D29" s="2"/>
    </row>
    <row r="30" spans="1:6">
      <c r="A30" s="9" t="s">
        <v>29</v>
      </c>
      <c r="B30" s="6">
        <v>45838</v>
      </c>
      <c r="C30" s="7">
        <f>(5610481/10000000)</f>
        <v>0.56104810000000005</v>
      </c>
      <c r="D30" s="2"/>
    </row>
    <row r="31" spans="1:6">
      <c r="A31" s="9" t="s">
        <v>37</v>
      </c>
      <c r="B31" s="6">
        <v>45838</v>
      </c>
      <c r="C31" s="7">
        <f>(24239999/10000000)</f>
        <v>2.4239999000000001</v>
      </c>
      <c r="D31" s="2"/>
    </row>
    <row r="32" spans="1:6">
      <c r="A32" s="9" t="s">
        <v>22</v>
      </c>
      <c r="B32" s="6">
        <v>45838</v>
      </c>
      <c r="C32" s="7">
        <f>(35616396/10000000)</f>
        <v>3.5616395999999999</v>
      </c>
      <c r="D32" s="2"/>
    </row>
    <row r="33" spans="1:4">
      <c r="A33" s="9" t="s">
        <v>23</v>
      </c>
      <c r="B33" s="6">
        <v>45838</v>
      </c>
      <c r="C33" s="7">
        <f>(48824445/10000000)</f>
        <v>4.8824445000000001</v>
      </c>
      <c r="D33" s="2"/>
    </row>
    <row r="34" spans="1:4">
      <c r="A34" s="9" t="s">
        <v>24</v>
      </c>
      <c r="B34" s="6">
        <v>45838</v>
      </c>
      <c r="C34" s="7">
        <f>(24972511/10000000)</f>
        <v>2.4972511000000002</v>
      </c>
      <c r="D34" s="2"/>
    </row>
    <row r="35" spans="1:4">
      <c r="A35" s="9" t="s">
        <v>25</v>
      </c>
      <c r="B35" s="6">
        <v>45838</v>
      </c>
      <c r="C35" s="7">
        <f>(266285/10000000)</f>
        <v>2.6628499999999999E-2</v>
      </c>
      <c r="D35" s="2"/>
    </row>
    <row r="36" spans="1:4">
      <c r="A36" s="10" t="s">
        <v>26</v>
      </c>
      <c r="B36" s="6">
        <v>45838</v>
      </c>
      <c r="C36" s="7">
        <f>(22860857/10000000)</f>
        <v>2.2860857000000001</v>
      </c>
      <c r="D36" s="2"/>
    </row>
    <row r="37" spans="1:4">
      <c r="C37" s="5"/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InvestmentInSchemes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Bhanushali</dc:creator>
  <cp:lastModifiedBy>Payal Suthar</cp:lastModifiedBy>
  <dcterms:created xsi:type="dcterms:W3CDTF">2023-01-12T14:12:56Z</dcterms:created>
  <dcterms:modified xsi:type="dcterms:W3CDTF">2025-07-07T11:27:46Z</dcterms:modified>
</cp:coreProperties>
</file>